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Plan1" sheetId="1" r:id="rId1"/>
  </sheets>
  <definedNames>
    <definedName name="_xlnm.Print_Area" localSheetId="0">'Plan1'!$B$2:$I$101</definedName>
  </definedNames>
  <calcPr fullCalcOnLoad="1"/>
</workbook>
</file>

<file path=xl/sharedStrings.xml><?xml version="1.0" encoding="utf-8"?>
<sst xmlns="http://schemas.openxmlformats.org/spreadsheetml/2006/main" count="282" uniqueCount="213">
  <si>
    <t>Uso exclusivo do Ministério da Saúde</t>
  </si>
  <si>
    <t>Analisado por:</t>
  </si>
  <si>
    <t xml:space="preserve">Em: </t>
  </si>
  <si>
    <t>Item</t>
  </si>
  <si>
    <t>UND</t>
  </si>
  <si>
    <t>QTD</t>
  </si>
  <si>
    <t>Preço Unitário (R$)</t>
  </si>
  <si>
    <t>Preço Total (R$)</t>
  </si>
  <si>
    <t>1.1</t>
  </si>
  <si>
    <t>Total da etapa</t>
  </si>
  <si>
    <t>Serviços preliminares</t>
  </si>
  <si>
    <t>2</t>
  </si>
  <si>
    <t>2.1</t>
  </si>
  <si>
    <t>2.2</t>
  </si>
  <si>
    <t>Serviço</t>
  </si>
  <si>
    <t>Placa da obra</t>
  </si>
  <si>
    <t>Locação da obra</t>
  </si>
  <si>
    <t>3</t>
  </si>
  <si>
    <t>3.1</t>
  </si>
  <si>
    <t>3.2</t>
  </si>
  <si>
    <t>Movimento de terra</t>
  </si>
  <si>
    <t>Apilomento manual de valas com maço de 30kg</t>
  </si>
  <si>
    <t>Reaterro apiloado manual de valas</t>
  </si>
  <si>
    <t>4</t>
  </si>
  <si>
    <t>4.1</t>
  </si>
  <si>
    <t>4.2</t>
  </si>
  <si>
    <t>Fundação</t>
  </si>
  <si>
    <t>5</t>
  </si>
  <si>
    <t>5.1</t>
  </si>
  <si>
    <t>5.2</t>
  </si>
  <si>
    <t>5.3</t>
  </si>
  <si>
    <t>5.4</t>
  </si>
  <si>
    <t>5.5</t>
  </si>
  <si>
    <t>Infra-estrutura</t>
  </si>
  <si>
    <t>Lastro de brita</t>
  </si>
  <si>
    <t>6</t>
  </si>
  <si>
    <t>6.1</t>
  </si>
  <si>
    <t>6.2</t>
  </si>
  <si>
    <t>6.3</t>
  </si>
  <si>
    <t>Superestrutura</t>
  </si>
  <si>
    <t>Verga reta de concreto armado</t>
  </si>
  <si>
    <t>7</t>
  </si>
  <si>
    <t>7.1</t>
  </si>
  <si>
    <t>7.2</t>
  </si>
  <si>
    <t>Parede e painéis</t>
  </si>
  <si>
    <t>8.1</t>
  </si>
  <si>
    <t>8.2</t>
  </si>
  <si>
    <t>Impermeabilização e proteção</t>
  </si>
  <si>
    <t>Impermeabilização de blocos e baldrames com tinta asfática</t>
  </si>
  <si>
    <t>9</t>
  </si>
  <si>
    <t>9.1</t>
  </si>
  <si>
    <t>9.2</t>
  </si>
  <si>
    <t>9.3</t>
  </si>
  <si>
    <t>9.4</t>
  </si>
  <si>
    <t>9.5</t>
  </si>
  <si>
    <t>10</t>
  </si>
  <si>
    <t>10.1</t>
  </si>
  <si>
    <t>10.2</t>
  </si>
  <si>
    <t>Instalações elétricas</t>
  </si>
  <si>
    <t>11.1</t>
  </si>
  <si>
    <t>11.2</t>
  </si>
  <si>
    <t>12</t>
  </si>
  <si>
    <t>12.1</t>
  </si>
  <si>
    <t>13</t>
  </si>
  <si>
    <t>13.1</t>
  </si>
  <si>
    <t>14</t>
  </si>
  <si>
    <t>14.1</t>
  </si>
  <si>
    <t>Revestimento interno</t>
  </si>
  <si>
    <t>15</t>
  </si>
  <si>
    <t>15.1</t>
  </si>
  <si>
    <t>16</t>
  </si>
  <si>
    <t>16.1</t>
  </si>
  <si>
    <t>Pisos internos</t>
  </si>
  <si>
    <t>Regularização de piso para acabamento cerâmico</t>
  </si>
  <si>
    <t>17</t>
  </si>
  <si>
    <t>17.1</t>
  </si>
  <si>
    <t>Esquadrias de madeira</t>
  </si>
  <si>
    <t>Esquadrias metálicas</t>
  </si>
  <si>
    <t>Vidros e similares</t>
  </si>
  <si>
    <t>Pinturas</t>
  </si>
  <si>
    <t>Serviços complementares</t>
  </si>
  <si>
    <t>Limpeza</t>
  </si>
  <si>
    <t>Limpeza geral da obra</t>
  </si>
  <si>
    <t>VALOR TOTAL</t>
  </si>
  <si>
    <t>TOTAL GERAL</t>
  </si>
  <si>
    <t>m2</t>
  </si>
  <si>
    <t>m3</t>
  </si>
  <si>
    <t>ml</t>
  </si>
  <si>
    <t>kg</t>
  </si>
  <si>
    <t>Fornecimento e armadura de aço</t>
  </si>
  <si>
    <t>Impermeabilização com argamassa traço1:3, esp. 2,50 cm, com aditivo.</t>
  </si>
  <si>
    <t>Fio FI 2x6mm2, padrão Telebrás</t>
  </si>
  <si>
    <t>Disjuntor Monopolar Termomagnético 5KA, de 10 a 30A</t>
  </si>
  <si>
    <t>Disjuntor Bipolar Termomagnético 10KA, de 10 a 50A</t>
  </si>
  <si>
    <t>11</t>
  </si>
  <si>
    <t>Chapisco com argamassa 1:3, cimento e areia, a colher</t>
  </si>
  <si>
    <t>Cabo de cobre isol. anti-chama, 450/750V,#=2,50mm2</t>
  </si>
  <si>
    <t>Cabo de cobre isol. anti-chama, 450/750V,#=4,0mm2</t>
  </si>
  <si>
    <t>Forma e desforma, para infra-estrutura, incl. travamento</t>
  </si>
  <si>
    <t>Forma e desforma em mad. de lei para superes. incl. escor. e travamento</t>
  </si>
  <si>
    <t xml:space="preserve">Alvenaria tijolos cerâmicos furados, esp.=20,0cm, a revestir </t>
  </si>
  <si>
    <t>Escavação manual de valas até 2m de profundidade</t>
  </si>
  <si>
    <r>
      <t xml:space="preserve">Estaca escavada ou trado </t>
    </r>
    <r>
      <rPr>
        <sz val="8.5"/>
        <rFont val="Arial"/>
        <family val="2"/>
      </rPr>
      <t>ø</t>
    </r>
    <r>
      <rPr>
        <sz val="8.5"/>
        <rFont val="Verdana"/>
        <family val="2"/>
      </rPr>
      <t>=25cm, 15Mpa, (h/média=2m), incl. lanç. de conc.</t>
    </r>
  </si>
  <si>
    <t>Laje pré-mol. p/ forro a revestir, SC=200Kg/m2, incl. cap. esp=4,0cm, L=5,00m, incl. ainda escoramento</t>
  </si>
  <si>
    <t>Cobertura em telha de fibrocimento ondulada, esp=5,0mm</t>
  </si>
  <si>
    <t>Calha de chapa galv. n.º 22 GSG, des=50cm</t>
  </si>
  <si>
    <t>Condutor em aço galv. d=100 mm</t>
  </si>
  <si>
    <t>Mangueira flexível corrugado d=3/4</t>
  </si>
  <si>
    <t>Caixa de ferro esmaltada, fundo móvel octogonal duplo</t>
  </si>
  <si>
    <t>Cabo de cobre isol. anti-chama, 450/750V,#=6,0mm2</t>
  </si>
  <si>
    <t xml:space="preserve">Lastro conc. fck=15Mpa, esp. 6cm inc. reg. piso </t>
  </si>
  <si>
    <t>Peitoril em mármore branco, assent. argila mista I=18,0cm</t>
  </si>
  <si>
    <t>Calçada externa (passeio), esp=7cm, incl. regular., concr., e acabamento</t>
  </si>
  <si>
    <t>BDI____% (caso não seja incluída nos preços unitários)</t>
  </si>
  <si>
    <t>un.</t>
  </si>
  <si>
    <t>Reboco paulista, com argamassa 1:2:8, cimento, cal e areia</t>
  </si>
  <si>
    <t>Alvenaria tijolos cerâmicos furados, esp.=10,0cm, a revestir</t>
  </si>
  <si>
    <t>Conjunto 2 inter. simples + 1 tomada 2p, univ. retang, c/ placa</t>
  </si>
  <si>
    <t>Tomada universal 2p+T, 15A, 250V, c/ placa</t>
  </si>
  <si>
    <t>Tomada para telefone RJ 11, c/ placa,para caixa 2"x4"</t>
  </si>
  <si>
    <t>Luminária chanfrada p/ lâmpada fluorescente 2x40W, incluso reator, lâmpada, soquete, completa</t>
  </si>
  <si>
    <t>Conjunto 1 inter. simples + 1 inter. paralelo, c/ placa</t>
  </si>
  <si>
    <t>8</t>
  </si>
  <si>
    <t>Cobertura e Forros</t>
  </si>
  <si>
    <t>Piso cerâmico PI5, 30x30cm, porcelanato, assent. c/ argam. pré-fabricada, incl. rejuntamento</t>
  </si>
  <si>
    <t>Porta lisa de compensado 90x210cm completa incluso batente, porta, fechadura, dobradiça e guarnição</t>
  </si>
  <si>
    <t>Vidro temperado, e= 8,00mm</t>
  </si>
  <si>
    <t>Sapatas, radier, alvenaria de embasamento</t>
  </si>
  <si>
    <t>Engrad. p/ telha de fibrocim. Ondu., mad. de lei tipo cupiúba</t>
  </si>
  <si>
    <t>Rufo e contra-rufo em chapa galv. n.º 24 e des=20cm</t>
  </si>
  <si>
    <t>Conjunto de ferragens, para porta sanfonada de divisória</t>
  </si>
  <si>
    <t>cj</t>
  </si>
  <si>
    <t>Pintura esmalte sobre ferro e Madeira</t>
  </si>
  <si>
    <t>Janela de Aluminio, tipo de correr</t>
  </si>
  <si>
    <t>Pintura látex (acrílico) interna e externa sobre emboço</t>
  </si>
  <si>
    <t>PLANILHA ORÇAMENTÁRIA</t>
  </si>
  <si>
    <r>
      <t xml:space="preserve">Área (m2): </t>
    </r>
    <r>
      <rPr>
        <sz val="8.5"/>
        <rFont val="Verdana"/>
        <family val="2"/>
      </rPr>
      <t>51,75</t>
    </r>
  </si>
  <si>
    <t>Códigos(SETOP)</t>
  </si>
  <si>
    <t>IIO-PLA-005</t>
  </si>
  <si>
    <t>LOC-OBR-005</t>
  </si>
  <si>
    <t>TER-ESC-035</t>
  </si>
  <si>
    <t>TER-API-010</t>
  </si>
  <si>
    <t>TER-REA-005</t>
  </si>
  <si>
    <t>FUN-TRA-015</t>
  </si>
  <si>
    <t>FUN-LAS-010</t>
  </si>
  <si>
    <t>EST-FOR-005</t>
  </si>
  <si>
    <t>ARM-AÇO-020</t>
  </si>
  <si>
    <t>LAJ-REV-030</t>
  </si>
  <si>
    <t>ED-9904</t>
  </si>
  <si>
    <t>ALV-TIJ-030</t>
  </si>
  <si>
    <t>ALV-TIJ-035</t>
  </si>
  <si>
    <t>DIV-PAI-015</t>
  </si>
  <si>
    <t>IMP-ASF-005</t>
  </si>
  <si>
    <t>IMP-ARG-005</t>
  </si>
  <si>
    <t>COB-ENG-010</t>
  </si>
  <si>
    <t>COB-TEL-020</t>
  </si>
  <si>
    <t>PLU-CAL-015</t>
  </si>
  <si>
    <t>PLU-RUF-010</t>
  </si>
  <si>
    <t>PLU-CON-010</t>
  </si>
  <si>
    <t>ELE-MAN-015</t>
  </si>
  <si>
    <t>ELE-CXS-170</t>
  </si>
  <si>
    <t>ELE-CAB-235</t>
  </si>
  <si>
    <t>ELE-CAB-240</t>
  </si>
  <si>
    <t>ELE-CAB-245</t>
  </si>
  <si>
    <t>ELE-FIO-030</t>
  </si>
  <si>
    <t>ELE-DIS-005</t>
  </si>
  <si>
    <t>ELE-DIS-020</t>
  </si>
  <si>
    <t>ED-15746</t>
  </si>
  <si>
    <t>ED-15771</t>
  </si>
  <si>
    <t>REV-CHA-005</t>
  </si>
  <si>
    <t>REV-REB-015</t>
  </si>
  <si>
    <t>PIS-CON-015</t>
  </si>
  <si>
    <t>PIS-CER-010</t>
  </si>
  <si>
    <t>ESQ-POR-055</t>
  </si>
  <si>
    <t>SER-JAN-030</t>
  </si>
  <si>
    <t>VID-TEM-010</t>
  </si>
  <si>
    <t>PIN-ESM-005</t>
  </si>
  <si>
    <t>PIN-ACR-005</t>
  </si>
  <si>
    <t>URB-PAS-006</t>
  </si>
  <si>
    <t>LIM-GER-005</t>
  </si>
  <si>
    <r>
      <t xml:space="preserve">Nome: </t>
    </r>
    <r>
      <rPr>
        <sz val="8.5"/>
        <rFont val="Verdana"/>
        <family val="2"/>
      </rPr>
      <t>Prefeitura Municipal de São Joao da Ponte</t>
    </r>
  </si>
  <si>
    <r>
      <t xml:space="preserve">Endereço: </t>
    </r>
    <r>
      <rPr>
        <sz val="8.5"/>
        <rFont val="Verdana"/>
        <family val="2"/>
      </rPr>
      <t>Praça Olimpio Campos, 128-Centro</t>
    </r>
  </si>
  <si>
    <t>Tipo de Intervenção: Ampliação da Rede Farmácia de Minas</t>
  </si>
  <si>
    <t>1.2</t>
  </si>
  <si>
    <t>2.3</t>
  </si>
  <si>
    <t>4.3</t>
  </si>
  <si>
    <t>4.4</t>
  </si>
  <si>
    <t>4.5</t>
  </si>
  <si>
    <t>8.3</t>
  </si>
  <si>
    <t>8.4</t>
  </si>
  <si>
    <t>8.5</t>
  </si>
  <si>
    <t>9.6</t>
  </si>
  <si>
    <t>9.7</t>
  </si>
  <si>
    <t>9.8</t>
  </si>
  <si>
    <t>9.9</t>
  </si>
  <si>
    <t>9.10</t>
  </si>
  <si>
    <t>9.11</t>
  </si>
  <si>
    <t>9.12</t>
  </si>
  <si>
    <t>9.13</t>
  </si>
  <si>
    <t>11.3</t>
  </si>
  <si>
    <t>11.4</t>
  </si>
  <si>
    <t>15.2</t>
  </si>
  <si>
    <t>Preço com BDI</t>
  </si>
  <si>
    <t>BDI</t>
  </si>
  <si>
    <t>RO-42417</t>
  </si>
  <si>
    <t>Conc. usi. fck=25Mpa em vigas armadas e cintas, incl. lançamento</t>
  </si>
  <si>
    <t>Conc. usi. fck=25Mpa em blocos e baldrame incl. 30% pedra de mão, incl. lançamento</t>
  </si>
  <si>
    <t>Conc. est. usinado fck=25,0 Mpa, incl. Lançamento</t>
  </si>
  <si>
    <t>FUN-LAS-005</t>
  </si>
  <si>
    <t>PEI-MAR-010</t>
  </si>
  <si>
    <t>ED-15749</t>
  </si>
  <si>
    <t>ED-5629</t>
  </si>
  <si>
    <t>ED-49392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</si>
</sst>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  <numFmt numFmtId="177" formatCode="[$-416]dddd\,\ d&quot; de &quot;mmmm&quot; de &quot;yyyy"/>
    <numFmt numFmtId="178" formatCode="0.000%"/>
    <numFmt numFmtId="179" formatCode="0.0%"/>
    <numFmt numFmtId="180" formatCode="#,##0.0"/>
    <numFmt numFmtId="181" formatCode="#,##0.000"/>
    <numFmt numFmtId="182" formatCode="#,##0.000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8.5"/>
      <name val="Verdana"/>
      <family val="2"/>
    </font>
    <font>
      <sz val="8.5"/>
      <name val="Verdana"/>
      <family val="2"/>
    </font>
    <font>
      <b/>
      <sz val="8.5"/>
      <name val="Verdana"/>
      <family val="2"/>
    </font>
    <font>
      <sz val="8.5"/>
      <name val="Arial"/>
      <family val="2"/>
    </font>
    <font>
      <i/>
      <sz val="8.5"/>
      <name val="Verdana"/>
      <family val="2"/>
    </font>
    <font>
      <b/>
      <sz val="11"/>
      <name val="Arial Narrow"/>
      <family val="2"/>
    </font>
    <font>
      <sz val="11"/>
      <name val="Arial Narrow"/>
      <family val="2"/>
    </font>
    <font>
      <sz val="8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vertical="distributed" wrapText="1"/>
    </xf>
    <xf numFmtId="4" fontId="5" fillId="0" borderId="0" xfId="0" applyNumberFormat="1" applyFont="1" applyAlignment="1">
      <alignment vertical="distributed" wrapText="1" shrinkToFit="1"/>
    </xf>
    <xf numFmtId="4" fontId="5" fillId="0" borderId="0" xfId="0" applyNumberFormat="1" applyFont="1" applyAlignment="1">
      <alignment vertical="distributed" wrapText="1"/>
    </xf>
    <xf numFmtId="0" fontId="8" fillId="0" borderId="10" xfId="0" applyFont="1" applyBorder="1" applyAlignment="1">
      <alignment horizontal="center" vertical="distributed" wrapText="1"/>
    </xf>
    <xf numFmtId="4" fontId="8" fillId="0" borderId="10" xfId="0" applyNumberFormat="1" applyFont="1" applyBorder="1" applyAlignment="1">
      <alignment horizontal="center" vertical="distributed" wrapText="1"/>
    </xf>
    <xf numFmtId="0" fontId="6" fillId="0" borderId="10" xfId="0" applyFont="1" applyBorder="1" applyAlignment="1">
      <alignment vertical="distributed" wrapText="1"/>
    </xf>
    <xf numFmtId="4" fontId="5" fillId="0" borderId="10" xfId="0" applyNumberFormat="1" applyFont="1" applyBorder="1" applyAlignment="1">
      <alignment horizontal="center" vertical="distributed" wrapText="1" shrinkToFit="1"/>
    </xf>
    <xf numFmtId="4" fontId="5" fillId="0" borderId="10" xfId="0" applyNumberFormat="1" applyFont="1" applyBorder="1" applyAlignment="1">
      <alignment horizontal="center" vertical="distributed" wrapText="1"/>
    </xf>
    <xf numFmtId="0" fontId="5" fillId="0" borderId="10" xfId="0" applyFont="1" applyBorder="1" applyAlignment="1">
      <alignment vertical="distributed" wrapText="1"/>
    </xf>
    <xf numFmtId="4" fontId="6" fillId="0" borderId="10" xfId="0" applyNumberFormat="1" applyFont="1" applyBorder="1" applyAlignment="1">
      <alignment horizontal="center" vertical="distributed" wrapText="1"/>
    </xf>
    <xf numFmtId="4" fontId="6" fillId="32" borderId="10" xfId="0" applyNumberFormat="1" applyFont="1" applyFill="1" applyBorder="1" applyAlignment="1">
      <alignment horizontal="center" vertical="distributed" wrapText="1"/>
    </xf>
    <xf numFmtId="49" fontId="8" fillId="0" borderId="10" xfId="0" applyNumberFormat="1" applyFont="1" applyBorder="1" applyAlignment="1">
      <alignment horizontal="center" vertical="distributed" wrapText="1"/>
    </xf>
    <xf numFmtId="2" fontId="8" fillId="0" borderId="10" xfId="0" applyNumberFormat="1" applyFont="1" applyBorder="1" applyAlignment="1">
      <alignment horizontal="center" vertical="distributed" wrapText="1"/>
    </xf>
    <xf numFmtId="49" fontId="5" fillId="0" borderId="10" xfId="0" applyNumberFormat="1" applyFont="1" applyBorder="1" applyAlignment="1">
      <alignment horizontal="center" vertical="distributed" wrapText="1"/>
    </xf>
    <xf numFmtId="0" fontId="5" fillId="0" borderId="10" xfId="0" applyFont="1" applyBorder="1" applyAlignment="1">
      <alignment horizontal="center" vertical="distributed" wrapText="1"/>
    </xf>
    <xf numFmtId="2" fontId="5" fillId="0" borderId="10" xfId="0" applyNumberFormat="1" applyFont="1" applyBorder="1" applyAlignment="1">
      <alignment horizontal="center" vertical="distributed" wrapText="1"/>
    </xf>
    <xf numFmtId="49" fontId="5" fillId="32" borderId="10" xfId="0" applyNumberFormat="1" applyFont="1" applyFill="1" applyBorder="1" applyAlignment="1">
      <alignment horizontal="center" vertical="distributed" wrapText="1"/>
    </xf>
    <xf numFmtId="49" fontId="5" fillId="0" borderId="0" xfId="0" applyNumberFormat="1" applyFont="1" applyAlignment="1">
      <alignment horizontal="center" vertical="distributed" wrapText="1"/>
    </xf>
    <xf numFmtId="2" fontId="5" fillId="0" borderId="0" xfId="0" applyNumberFormat="1" applyFont="1" applyAlignment="1">
      <alignment vertical="distributed" wrapText="1"/>
    </xf>
    <xf numFmtId="4" fontId="5" fillId="0" borderId="0" xfId="0" applyNumberFormat="1" applyFont="1" applyAlignment="1">
      <alignment horizontal="center" vertical="distributed" wrapText="1"/>
    </xf>
    <xf numFmtId="0" fontId="6" fillId="0" borderId="11" xfId="0" applyFont="1" applyBorder="1" applyAlignment="1">
      <alignment vertical="distributed" wrapText="1"/>
    </xf>
    <xf numFmtId="0" fontId="6" fillId="0" borderId="12" xfId="0" applyFont="1" applyBorder="1" applyAlignment="1">
      <alignment vertical="distributed" wrapText="1"/>
    </xf>
    <xf numFmtId="0" fontId="6" fillId="0" borderId="13" xfId="0" applyFont="1" applyBorder="1" applyAlignment="1">
      <alignment vertical="distributed" wrapText="1"/>
    </xf>
    <xf numFmtId="49" fontId="5" fillId="0" borderId="11" xfId="0" applyNumberFormat="1" applyFont="1" applyBorder="1" applyAlignment="1">
      <alignment horizontal="center" vertical="distributed" wrapText="1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5" fillId="0" borderId="0" xfId="0" applyNumberFormat="1" applyFont="1" applyAlignment="1">
      <alignment vertical="distributed"/>
    </xf>
    <xf numFmtId="2" fontId="5" fillId="0" borderId="0" xfId="0" applyNumberFormat="1" applyFont="1" applyAlignment="1">
      <alignment vertical="distributed"/>
    </xf>
    <xf numFmtId="10" fontId="5" fillId="0" borderId="0" xfId="0" applyNumberFormat="1" applyFont="1" applyAlignment="1">
      <alignment vertical="distributed"/>
    </xf>
    <xf numFmtId="0" fontId="5" fillId="0" borderId="0" xfId="0" applyFont="1" applyAlignment="1">
      <alignment horizontal="center" vertical="distributed"/>
    </xf>
    <xf numFmtId="0" fontId="5" fillId="0" borderId="0" xfId="0" applyFont="1" applyFill="1" applyAlignment="1">
      <alignment vertical="distributed"/>
    </xf>
    <xf numFmtId="49" fontId="11" fillId="0" borderId="10" xfId="0" applyNumberFormat="1" applyFont="1" applyBorder="1" applyAlignment="1">
      <alignment horizontal="center" vertical="distributed" wrapText="1"/>
    </xf>
    <xf numFmtId="49" fontId="11" fillId="0" borderId="11" xfId="0" applyNumberFormat="1" applyFont="1" applyBorder="1" applyAlignment="1">
      <alignment horizontal="center" vertical="distributed" wrapText="1"/>
    </xf>
    <xf numFmtId="49" fontId="11" fillId="0" borderId="10" xfId="0" applyNumberFormat="1" applyFont="1" applyFill="1" applyBorder="1" applyAlignment="1">
      <alignment horizontal="center" vertical="distributed" wrapText="1"/>
    </xf>
    <xf numFmtId="4" fontId="8" fillId="0" borderId="10" xfId="0" applyNumberFormat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vertical="center" wrapText="1"/>
    </xf>
    <xf numFmtId="0" fontId="6" fillId="32" borderId="10" xfId="0" applyFont="1" applyFill="1" applyBorder="1" applyAlignment="1">
      <alignment horizontal="left" vertical="distributed" wrapText="1"/>
    </xf>
    <xf numFmtId="0" fontId="6" fillId="0" borderId="10" xfId="0" applyFont="1" applyBorder="1" applyAlignment="1">
      <alignment horizontal="right" vertical="distributed"/>
    </xf>
    <xf numFmtId="10" fontId="6" fillId="0" borderId="10" xfId="0" applyNumberFormat="1" applyFont="1" applyBorder="1" applyAlignment="1">
      <alignment horizontal="center" vertical="distributed" wrapText="1"/>
    </xf>
    <xf numFmtId="0" fontId="6" fillId="32" borderId="10" xfId="0" applyFont="1" applyFill="1" applyBorder="1" applyAlignment="1">
      <alignment horizontal="left" vertical="distributed" wrapText="1"/>
    </xf>
    <xf numFmtId="49" fontId="6" fillId="0" borderId="11" xfId="0" applyNumberFormat="1" applyFont="1" applyBorder="1" applyAlignment="1">
      <alignment horizontal="left" vertical="distributed" wrapText="1"/>
    </xf>
    <xf numFmtId="49" fontId="6" fillId="0" borderId="12" xfId="0" applyNumberFormat="1" applyFont="1" applyBorder="1" applyAlignment="1">
      <alignment horizontal="left" vertical="distributed"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0" xfId="0" applyFont="1" applyBorder="1" applyAlignment="1">
      <alignment horizontal="center" vertical="distributed"/>
    </xf>
    <xf numFmtId="49" fontId="6" fillId="32" borderId="10" xfId="0" applyNumberFormat="1" applyFont="1" applyFill="1" applyBorder="1" applyAlignment="1">
      <alignment horizontal="center" vertical="distributed" wrapText="1"/>
    </xf>
    <xf numFmtId="49" fontId="6" fillId="32" borderId="10" xfId="0" applyNumberFormat="1" applyFont="1" applyFill="1" applyBorder="1" applyAlignment="1">
      <alignment horizontal="left" vertical="distributed" wrapText="1"/>
    </xf>
    <xf numFmtId="49" fontId="5" fillId="0" borderId="0" xfId="0" applyNumberFormat="1" applyFont="1" applyAlignment="1">
      <alignment horizontal="left" vertical="distributed" wrapText="1"/>
    </xf>
    <xf numFmtId="2" fontId="12" fillId="0" borderId="0" xfId="0" applyNumberFormat="1" applyFont="1" applyAlignment="1">
      <alignment horizontal="center" vertical="distributed" wrapText="1"/>
    </xf>
    <xf numFmtId="49" fontId="4" fillId="0" borderId="0" xfId="0" applyNumberFormat="1" applyFont="1" applyAlignment="1">
      <alignment horizontal="center" vertical="distributed" wrapText="1"/>
    </xf>
    <xf numFmtId="49" fontId="6" fillId="0" borderId="10" xfId="0" applyNumberFormat="1" applyFont="1" applyBorder="1" applyAlignment="1">
      <alignment horizontal="left" vertical="distributed" wrapText="1"/>
    </xf>
    <xf numFmtId="49" fontId="12" fillId="0" borderId="0" xfId="0" applyNumberFormat="1" applyFont="1" applyAlignment="1">
      <alignment horizontal="left" vertical="distributed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123"/>
  <sheetViews>
    <sheetView tabSelected="1" view="pageBreakPreview" zoomScale="115" zoomScaleSheetLayoutView="115" zoomScalePageLayoutView="0" workbookViewId="0" topLeftCell="A46">
      <selection activeCell="H109" sqref="H109"/>
    </sheetView>
  </sheetViews>
  <sheetFormatPr defaultColWidth="9.140625" defaultRowHeight="12.75"/>
  <cols>
    <col min="1" max="1" width="1.8515625" style="1" customWidth="1"/>
    <col min="2" max="2" width="6.7109375" style="19" bestFit="1" customWidth="1"/>
    <col min="3" max="3" width="14.28125" style="19" customWidth="1"/>
    <col min="4" max="4" width="48.140625" style="2" bestFit="1" customWidth="1"/>
    <col min="5" max="5" width="5.140625" style="2" bestFit="1" customWidth="1"/>
    <col min="6" max="6" width="8.421875" style="20" bestFit="1" customWidth="1"/>
    <col min="7" max="7" width="11.421875" style="3" bestFit="1" customWidth="1"/>
    <col min="8" max="8" width="11.421875" style="3" customWidth="1"/>
    <col min="9" max="9" width="16.421875" style="4" customWidth="1"/>
    <col min="10" max="10" width="9.140625" style="1" customWidth="1"/>
    <col min="11" max="11" width="10.28125" style="1" bestFit="1" customWidth="1"/>
    <col min="12" max="16384" width="9.140625" style="1" customWidth="1"/>
  </cols>
  <sheetData>
    <row r="3" spans="2:9" ht="10.5">
      <c r="B3" s="53" t="s">
        <v>135</v>
      </c>
      <c r="C3" s="53"/>
      <c r="D3" s="53"/>
      <c r="E3" s="53"/>
      <c r="F3" s="53"/>
      <c r="G3" s="53"/>
      <c r="H3" s="53"/>
      <c r="I3" s="53"/>
    </row>
    <row r="5" spans="2:9" ht="10.5">
      <c r="B5" s="54"/>
      <c r="C5" s="54"/>
      <c r="D5" s="54"/>
      <c r="E5" s="54"/>
      <c r="F5" s="54"/>
      <c r="G5" s="54"/>
      <c r="H5" s="54"/>
      <c r="I5" s="54"/>
    </row>
    <row r="6" spans="2:9" ht="10.5">
      <c r="B6" s="54" t="s">
        <v>180</v>
      </c>
      <c r="C6" s="54"/>
      <c r="D6" s="54"/>
      <c r="E6" s="54"/>
      <c r="F6" s="54"/>
      <c r="G6" s="54"/>
      <c r="H6" s="54"/>
      <c r="I6" s="54"/>
    </row>
    <row r="7" spans="2:9" ht="10.5">
      <c r="B7" s="54" t="s">
        <v>181</v>
      </c>
      <c r="C7" s="54"/>
      <c r="D7" s="54"/>
      <c r="E7" s="54"/>
      <c r="F7" s="54"/>
      <c r="G7" s="54"/>
      <c r="H7" s="54"/>
      <c r="I7" s="54"/>
    </row>
    <row r="8" spans="2:11" ht="23.25" customHeight="1">
      <c r="B8" s="44" t="s">
        <v>182</v>
      </c>
      <c r="C8" s="45"/>
      <c r="D8" s="46"/>
      <c r="E8" s="47"/>
      <c r="F8" s="48" t="s">
        <v>136</v>
      </c>
      <c r="G8" s="48"/>
      <c r="H8" s="41" t="s">
        <v>203</v>
      </c>
      <c r="I8" s="42">
        <v>0.2984</v>
      </c>
      <c r="J8" s="33"/>
      <c r="K8" s="32"/>
    </row>
    <row r="9" spans="2:9" ht="10.5">
      <c r="B9" s="49" t="s">
        <v>0</v>
      </c>
      <c r="C9" s="49"/>
      <c r="D9" s="49"/>
      <c r="E9" s="49"/>
      <c r="F9" s="49"/>
      <c r="G9" s="49"/>
      <c r="H9" s="49"/>
      <c r="I9" s="49"/>
    </row>
    <row r="10" spans="2:9" ht="10.5">
      <c r="B10" s="50" t="s">
        <v>1</v>
      </c>
      <c r="C10" s="50"/>
      <c r="D10" s="50"/>
      <c r="E10" s="50"/>
      <c r="F10" s="43" t="s">
        <v>2</v>
      </c>
      <c r="G10" s="43"/>
      <c r="H10" s="43"/>
      <c r="I10" s="43"/>
    </row>
    <row r="11" spans="2:9" ht="31.5">
      <c r="B11" s="13" t="s">
        <v>3</v>
      </c>
      <c r="C11" s="13" t="s">
        <v>137</v>
      </c>
      <c r="D11" s="5" t="s">
        <v>14</v>
      </c>
      <c r="E11" s="5" t="s">
        <v>4</v>
      </c>
      <c r="F11" s="14" t="s">
        <v>5</v>
      </c>
      <c r="G11" s="38" t="s">
        <v>6</v>
      </c>
      <c r="H11" s="38" t="s">
        <v>202</v>
      </c>
      <c r="I11" s="6" t="s">
        <v>7</v>
      </c>
    </row>
    <row r="12" spans="2:9" ht="10.5">
      <c r="B12" s="15">
        <v>1</v>
      </c>
      <c r="C12" s="15"/>
      <c r="D12" s="7" t="s">
        <v>10</v>
      </c>
      <c r="E12" s="16"/>
      <c r="F12" s="17"/>
      <c r="G12" s="8"/>
      <c r="H12" s="8"/>
      <c r="I12" s="9"/>
    </row>
    <row r="13" spans="2:9" ht="12" customHeight="1">
      <c r="B13" s="15" t="s">
        <v>8</v>
      </c>
      <c r="C13" s="35" t="s">
        <v>138</v>
      </c>
      <c r="D13" s="10" t="s">
        <v>15</v>
      </c>
      <c r="E13" s="16" t="s">
        <v>114</v>
      </c>
      <c r="F13" s="17">
        <v>1</v>
      </c>
      <c r="G13" s="8">
        <v>1224.69</v>
      </c>
      <c r="H13" s="8">
        <f>+ROUND(G13*(1+$I$8),2)</f>
        <v>1590.14</v>
      </c>
      <c r="I13" s="9">
        <f>+ROUND(H13*F13,2)</f>
        <v>1590.14</v>
      </c>
    </row>
    <row r="14" spans="2:9" ht="12" customHeight="1">
      <c r="B14" s="15" t="s">
        <v>183</v>
      </c>
      <c r="C14" s="35" t="s">
        <v>139</v>
      </c>
      <c r="D14" s="10" t="s">
        <v>16</v>
      </c>
      <c r="E14" s="16" t="s">
        <v>85</v>
      </c>
      <c r="F14" s="17">
        <v>51.75</v>
      </c>
      <c r="G14" s="8">
        <v>8.55</v>
      </c>
      <c r="H14" s="8">
        <f>+ROUND(G14*(1+$I$8),2)</f>
        <v>11.1</v>
      </c>
      <c r="I14" s="9">
        <f>+ROUND(H14*F14,2)</f>
        <v>574.43</v>
      </c>
    </row>
    <row r="15" spans="2:9" ht="10.5">
      <c r="B15" s="15"/>
      <c r="C15" s="36"/>
      <c r="D15" s="22" t="s">
        <v>9</v>
      </c>
      <c r="E15" s="23"/>
      <c r="F15" s="23"/>
      <c r="G15" s="24"/>
      <c r="H15" s="24"/>
      <c r="I15" s="11">
        <f>SUM(I13:I14)</f>
        <v>2164.57</v>
      </c>
    </row>
    <row r="16" spans="2:9" ht="10.5">
      <c r="B16" s="15" t="s">
        <v>11</v>
      </c>
      <c r="C16" s="35"/>
      <c r="D16" s="7" t="s">
        <v>20</v>
      </c>
      <c r="E16" s="16"/>
      <c r="F16" s="17"/>
      <c r="G16" s="8"/>
      <c r="H16" s="8"/>
      <c r="I16" s="9"/>
    </row>
    <row r="17" spans="2:11" ht="12" customHeight="1">
      <c r="B17" s="15" t="s">
        <v>12</v>
      </c>
      <c r="C17" s="35" t="s">
        <v>140</v>
      </c>
      <c r="D17" s="10" t="s">
        <v>101</v>
      </c>
      <c r="E17" s="16" t="s">
        <v>86</v>
      </c>
      <c r="F17" s="17">
        <v>4.08</v>
      </c>
      <c r="G17" s="8">
        <v>55.11</v>
      </c>
      <c r="H17" s="8">
        <f>+ROUND(G17*(1+$I$8),2)</f>
        <v>71.55</v>
      </c>
      <c r="I17" s="9">
        <f>+ROUND(H17*F17,2)</f>
        <v>291.92</v>
      </c>
      <c r="K17" s="31"/>
    </row>
    <row r="18" spans="2:9" ht="12" customHeight="1">
      <c r="B18" s="15" t="s">
        <v>13</v>
      </c>
      <c r="C18" s="35" t="s">
        <v>141</v>
      </c>
      <c r="D18" s="10" t="s">
        <v>21</v>
      </c>
      <c r="E18" s="16" t="s">
        <v>85</v>
      </c>
      <c r="F18" s="17">
        <v>14.4</v>
      </c>
      <c r="G18" s="8">
        <v>10.47</v>
      </c>
      <c r="H18" s="8">
        <f>+ROUND(G18*(1+$I$8),2)</f>
        <v>13.59</v>
      </c>
      <c r="I18" s="9">
        <f>+ROUND(H18*F18,2)</f>
        <v>195.7</v>
      </c>
    </row>
    <row r="19" spans="2:11" ht="12" customHeight="1">
      <c r="B19" s="15" t="s">
        <v>184</v>
      </c>
      <c r="C19" s="35" t="s">
        <v>142</v>
      </c>
      <c r="D19" s="10" t="s">
        <v>22</v>
      </c>
      <c r="E19" s="16" t="s">
        <v>86</v>
      </c>
      <c r="F19" s="17">
        <v>14.4</v>
      </c>
      <c r="G19" s="8">
        <v>55.11</v>
      </c>
      <c r="H19" s="8">
        <f>+ROUND(G19*(1+$I$8),2)</f>
        <v>71.55</v>
      </c>
      <c r="I19" s="9">
        <f>+ROUND(H19*F19,2)</f>
        <v>1030.32</v>
      </c>
      <c r="K19" s="31"/>
    </row>
    <row r="20" spans="2:9" ht="10.5">
      <c r="B20" s="15"/>
      <c r="C20" s="36"/>
      <c r="D20" s="22" t="s">
        <v>9</v>
      </c>
      <c r="E20" s="23"/>
      <c r="F20" s="23"/>
      <c r="G20" s="24"/>
      <c r="H20" s="24"/>
      <c r="I20" s="11">
        <f>SUM(I17:I19)</f>
        <v>1517.94</v>
      </c>
    </row>
    <row r="21" spans="2:9" ht="10.5">
      <c r="B21" s="15" t="s">
        <v>17</v>
      </c>
      <c r="C21" s="35"/>
      <c r="D21" s="7" t="s">
        <v>26</v>
      </c>
      <c r="E21" s="16"/>
      <c r="F21" s="17"/>
      <c r="G21" s="8"/>
      <c r="H21" s="8"/>
      <c r="I21" s="9"/>
    </row>
    <row r="22" spans="2:10" ht="12" customHeight="1">
      <c r="B22" s="15" t="s">
        <v>18</v>
      </c>
      <c r="C22" s="35" t="s">
        <v>204</v>
      </c>
      <c r="D22" s="10" t="s">
        <v>127</v>
      </c>
      <c r="E22" s="16" t="s">
        <v>86</v>
      </c>
      <c r="F22" s="17">
        <v>4.08</v>
      </c>
      <c r="G22" s="8">
        <v>488.52</v>
      </c>
      <c r="H22" s="8">
        <f>+ROUND(G22*(1+$I$8),2)</f>
        <v>634.29</v>
      </c>
      <c r="I22" s="9">
        <f>+ROUND(H22*F22,2)</f>
        <v>2587.9</v>
      </c>
      <c r="J22" s="34"/>
    </row>
    <row r="23" spans="2:9" ht="24.75" customHeight="1">
      <c r="B23" s="15" t="s">
        <v>19</v>
      </c>
      <c r="C23" s="35" t="s">
        <v>143</v>
      </c>
      <c r="D23" s="39" t="s">
        <v>102</v>
      </c>
      <c r="E23" s="16" t="s">
        <v>87</v>
      </c>
      <c r="F23" s="17">
        <v>72</v>
      </c>
      <c r="G23" s="8">
        <v>32.42</v>
      </c>
      <c r="H23" s="8">
        <f>+ROUND(G23*(1+$I$8),2)</f>
        <v>42.09</v>
      </c>
      <c r="I23" s="9">
        <f>+ROUND(H23*F23,2)</f>
        <v>3030.48</v>
      </c>
    </row>
    <row r="24" spans="2:9" ht="10.5">
      <c r="B24" s="15"/>
      <c r="C24" s="36"/>
      <c r="D24" s="22" t="s">
        <v>9</v>
      </c>
      <c r="E24" s="23"/>
      <c r="F24" s="23"/>
      <c r="G24" s="24"/>
      <c r="H24" s="24"/>
      <c r="I24" s="11">
        <f>SUM(I22:I23)</f>
        <v>5618.38</v>
      </c>
    </row>
    <row r="25" spans="2:9" ht="10.5">
      <c r="B25" s="15" t="s">
        <v>23</v>
      </c>
      <c r="C25" s="35"/>
      <c r="D25" s="7" t="s">
        <v>33</v>
      </c>
      <c r="E25" s="16"/>
      <c r="F25" s="17"/>
      <c r="G25" s="8"/>
      <c r="H25" s="8"/>
      <c r="I25" s="9"/>
    </row>
    <row r="26" spans="2:9" ht="12" customHeight="1">
      <c r="B26" s="15" t="s">
        <v>24</v>
      </c>
      <c r="C26" s="35" t="s">
        <v>144</v>
      </c>
      <c r="D26" s="10" t="s">
        <v>34</v>
      </c>
      <c r="E26" s="16" t="s">
        <v>86</v>
      </c>
      <c r="F26" s="17">
        <v>3.36</v>
      </c>
      <c r="G26" s="8">
        <v>140.2</v>
      </c>
      <c r="H26" s="8">
        <f>+ROUND(G26*(1+$I$8),2)</f>
        <v>182.04</v>
      </c>
      <c r="I26" s="9">
        <f>+ROUND(H26*F26,2)</f>
        <v>611.65</v>
      </c>
    </row>
    <row r="27" spans="2:9" ht="15.75" customHeight="1">
      <c r="B27" s="15" t="s">
        <v>25</v>
      </c>
      <c r="C27" s="35" t="s">
        <v>145</v>
      </c>
      <c r="D27" s="10" t="s">
        <v>98</v>
      </c>
      <c r="E27" s="16" t="s">
        <v>85</v>
      </c>
      <c r="F27" s="17">
        <v>20.4</v>
      </c>
      <c r="G27" s="8">
        <v>55.46</v>
      </c>
      <c r="H27" s="8">
        <f>+ROUND(G27*(1+$I$8),2)</f>
        <v>72.01</v>
      </c>
      <c r="I27" s="9">
        <f>+ROUND(H27*F27,2)</f>
        <v>1469</v>
      </c>
    </row>
    <row r="28" spans="2:9" ht="23.25" customHeight="1">
      <c r="B28" s="15" t="s">
        <v>185</v>
      </c>
      <c r="C28" s="35" t="s">
        <v>204</v>
      </c>
      <c r="D28" s="10" t="s">
        <v>206</v>
      </c>
      <c r="E28" s="16" t="s">
        <v>86</v>
      </c>
      <c r="F28" s="17">
        <v>4.08</v>
      </c>
      <c r="G28" s="8">
        <v>488.52</v>
      </c>
      <c r="H28" s="8">
        <f>+ROUND(G28*(1+$I$8),2)</f>
        <v>634.29</v>
      </c>
      <c r="I28" s="9">
        <f>+ROUND(H28*F28,2)</f>
        <v>2587.9</v>
      </c>
    </row>
    <row r="29" spans="2:9" ht="24" customHeight="1">
      <c r="B29" s="15" t="s">
        <v>186</v>
      </c>
      <c r="C29" s="35" t="s">
        <v>204</v>
      </c>
      <c r="D29" s="39" t="s">
        <v>205</v>
      </c>
      <c r="E29" s="16" t="s">
        <v>86</v>
      </c>
      <c r="F29" s="17">
        <v>4.75</v>
      </c>
      <c r="G29" s="8">
        <v>488.52</v>
      </c>
      <c r="H29" s="8">
        <f>+ROUND(G29*(1+$I$8),2)</f>
        <v>634.29</v>
      </c>
      <c r="I29" s="9">
        <f>+ROUND(H29*F29,2)</f>
        <v>3012.88</v>
      </c>
    </row>
    <row r="30" spans="2:9" ht="12" customHeight="1">
      <c r="B30" s="15" t="s">
        <v>187</v>
      </c>
      <c r="C30" s="35" t="s">
        <v>146</v>
      </c>
      <c r="D30" s="10" t="s">
        <v>89</v>
      </c>
      <c r="E30" s="16" t="s">
        <v>88</v>
      </c>
      <c r="F30" s="17">
        <v>971</v>
      </c>
      <c r="G30" s="8">
        <v>12.43</v>
      </c>
      <c r="H30" s="8">
        <f>+ROUND(G30*(1+$I$8),2)</f>
        <v>16.14</v>
      </c>
      <c r="I30" s="9">
        <f>SUM(F30*G30)</f>
        <v>12069.529999999999</v>
      </c>
    </row>
    <row r="31" spans="2:9" ht="10.5">
      <c r="B31" s="15"/>
      <c r="C31" s="36"/>
      <c r="D31" s="22" t="s">
        <v>9</v>
      </c>
      <c r="E31" s="23"/>
      <c r="F31" s="23"/>
      <c r="G31" s="24"/>
      <c r="H31" s="24"/>
      <c r="I31" s="11">
        <f>SUM(I26:I30)</f>
        <v>19750.96</v>
      </c>
    </row>
    <row r="32" spans="2:9" ht="10.5">
      <c r="B32" s="15" t="s">
        <v>27</v>
      </c>
      <c r="C32" s="35"/>
      <c r="D32" s="7" t="s">
        <v>39</v>
      </c>
      <c r="E32" s="16"/>
      <c r="F32" s="17"/>
      <c r="G32" s="8"/>
      <c r="H32" s="8"/>
      <c r="I32" s="9"/>
    </row>
    <row r="33" spans="2:9" ht="24.75" customHeight="1">
      <c r="B33" s="15" t="s">
        <v>28</v>
      </c>
      <c r="C33" s="35" t="s">
        <v>145</v>
      </c>
      <c r="D33" s="39" t="s">
        <v>99</v>
      </c>
      <c r="E33" s="16" t="s">
        <v>85</v>
      </c>
      <c r="F33" s="17">
        <v>59.2</v>
      </c>
      <c r="G33" s="8">
        <v>55.46</v>
      </c>
      <c r="H33" s="8">
        <f>+ROUND(G33*(1+$I$8),2)</f>
        <v>72.01</v>
      </c>
      <c r="I33" s="9">
        <f>+ROUND(H33*F33,2)</f>
        <v>4262.99</v>
      </c>
    </row>
    <row r="34" spans="2:9" ht="14.25" customHeight="1">
      <c r="B34" s="15" t="s">
        <v>29</v>
      </c>
      <c r="C34" s="35" t="s">
        <v>204</v>
      </c>
      <c r="D34" s="10" t="s">
        <v>207</v>
      </c>
      <c r="E34" s="16" t="s">
        <v>86</v>
      </c>
      <c r="F34" s="17">
        <v>5.24</v>
      </c>
      <c r="G34" s="8">
        <v>488.52</v>
      </c>
      <c r="H34" s="8">
        <f>+ROUND(G34*(1+$I$8),2)</f>
        <v>634.29</v>
      </c>
      <c r="I34" s="9">
        <f>+ROUND(H34*F34,2)</f>
        <v>3323.68</v>
      </c>
    </row>
    <row r="35" spans="2:9" ht="14.25" customHeight="1">
      <c r="B35" s="15" t="s">
        <v>30</v>
      </c>
      <c r="C35" s="35" t="s">
        <v>146</v>
      </c>
      <c r="D35" s="10" t="s">
        <v>89</v>
      </c>
      <c r="E35" s="16" t="s">
        <v>88</v>
      </c>
      <c r="F35" s="17">
        <v>576.4</v>
      </c>
      <c r="G35" s="8">
        <v>12.43</v>
      </c>
      <c r="H35" s="8">
        <f>+ROUND(G35*(1+$I$8),2)</f>
        <v>16.14</v>
      </c>
      <c r="I35" s="9">
        <f>+ROUND(H35*F35,2)</f>
        <v>9303.1</v>
      </c>
    </row>
    <row r="36" spans="2:11" ht="24.75" customHeight="1">
      <c r="B36" s="15" t="s">
        <v>31</v>
      </c>
      <c r="C36" s="35" t="s">
        <v>147</v>
      </c>
      <c r="D36" s="10" t="s">
        <v>103</v>
      </c>
      <c r="E36" s="16" t="s">
        <v>85</v>
      </c>
      <c r="F36" s="17">
        <v>16.69</v>
      </c>
      <c r="G36" s="8">
        <v>159.06</v>
      </c>
      <c r="H36" s="8">
        <f>+ROUND(G36*(1+$I$8),2)</f>
        <v>206.52</v>
      </c>
      <c r="I36" s="9">
        <f>+ROUND(H36*F36,2)</f>
        <v>3446.82</v>
      </c>
      <c r="K36" s="31"/>
    </row>
    <row r="37" spans="2:9" ht="14.25" customHeight="1">
      <c r="B37" s="15" t="s">
        <v>32</v>
      </c>
      <c r="C37" s="35" t="s">
        <v>148</v>
      </c>
      <c r="D37" s="10" t="s">
        <v>40</v>
      </c>
      <c r="E37" s="16" t="s">
        <v>86</v>
      </c>
      <c r="F37" s="17">
        <v>1.36</v>
      </c>
      <c r="G37" s="8">
        <v>2575.25</v>
      </c>
      <c r="H37" s="8">
        <f>+ROUND(G37*(1+$I$8),2)</f>
        <v>3343.7</v>
      </c>
      <c r="I37" s="9">
        <f>+ROUND(H37*F37,2)</f>
        <v>4547.43</v>
      </c>
    </row>
    <row r="38" spans="2:9" ht="10.5">
      <c r="B38" s="15"/>
      <c r="C38" s="36"/>
      <c r="D38" s="22" t="s">
        <v>9</v>
      </c>
      <c r="E38" s="23"/>
      <c r="F38" s="23"/>
      <c r="G38" s="24"/>
      <c r="H38" s="24"/>
      <c r="I38" s="11">
        <f>SUM(I33:I37)</f>
        <v>24884.02</v>
      </c>
    </row>
    <row r="39" spans="2:9" ht="10.5">
      <c r="B39" s="15" t="s">
        <v>35</v>
      </c>
      <c r="C39" s="35"/>
      <c r="D39" s="7" t="s">
        <v>44</v>
      </c>
      <c r="E39" s="16"/>
      <c r="F39" s="17"/>
      <c r="G39" s="8"/>
      <c r="H39" s="8"/>
      <c r="I39" s="9"/>
    </row>
    <row r="40" spans="2:9" ht="24" customHeight="1">
      <c r="B40" s="15" t="s">
        <v>36</v>
      </c>
      <c r="C40" s="35" t="s">
        <v>149</v>
      </c>
      <c r="D40" s="39" t="s">
        <v>116</v>
      </c>
      <c r="E40" s="16" t="s">
        <v>85</v>
      </c>
      <c r="F40" s="17">
        <v>28.5</v>
      </c>
      <c r="G40" s="8">
        <v>60</v>
      </c>
      <c r="H40" s="8">
        <f>+ROUND(G40*(1+$I$8),2)</f>
        <v>77.9</v>
      </c>
      <c r="I40" s="9">
        <f>+ROUND(H40*F40,2)</f>
        <v>2220.15</v>
      </c>
    </row>
    <row r="41" spans="2:9" ht="21">
      <c r="B41" s="15" t="s">
        <v>37</v>
      </c>
      <c r="C41" s="35" t="s">
        <v>150</v>
      </c>
      <c r="D41" s="10" t="s">
        <v>100</v>
      </c>
      <c r="E41" s="16" t="s">
        <v>85</v>
      </c>
      <c r="F41" s="17">
        <v>99.5</v>
      </c>
      <c r="G41" s="8">
        <v>72.73</v>
      </c>
      <c r="H41" s="8">
        <f>+ROUND(G41*(1+$I$8),2)</f>
        <v>94.43</v>
      </c>
      <c r="I41" s="9">
        <f>+ROUND(H41*F41,2)</f>
        <v>9395.79</v>
      </c>
    </row>
    <row r="42" spans="2:9" ht="21">
      <c r="B42" s="15" t="s">
        <v>38</v>
      </c>
      <c r="C42" s="37" t="s">
        <v>151</v>
      </c>
      <c r="D42" s="39" t="s">
        <v>130</v>
      </c>
      <c r="E42" s="16" t="s">
        <v>131</v>
      </c>
      <c r="F42" s="17">
        <v>1</v>
      </c>
      <c r="G42" s="8">
        <v>129.84</v>
      </c>
      <c r="H42" s="8">
        <f>+ROUND(G42*(1+$I$8),2)</f>
        <v>168.58</v>
      </c>
      <c r="I42" s="9">
        <f>+ROUND(H42*F42,2)</f>
        <v>168.58</v>
      </c>
    </row>
    <row r="43" spans="2:9" ht="10.5">
      <c r="B43" s="15"/>
      <c r="C43" s="36"/>
      <c r="D43" s="22" t="s">
        <v>9</v>
      </c>
      <c r="E43" s="23"/>
      <c r="F43" s="23"/>
      <c r="G43" s="24"/>
      <c r="H43" s="24"/>
      <c r="I43" s="11">
        <f>SUM(I40:I42)</f>
        <v>11784.52</v>
      </c>
    </row>
    <row r="44" spans="2:9" ht="10.5">
      <c r="B44" s="15" t="s">
        <v>41</v>
      </c>
      <c r="C44" s="35"/>
      <c r="D44" s="7" t="s">
        <v>47</v>
      </c>
      <c r="E44" s="16"/>
      <c r="F44" s="17"/>
      <c r="G44" s="8"/>
      <c r="H44" s="8"/>
      <c r="I44" s="9"/>
    </row>
    <row r="45" spans="2:9" ht="22.5" customHeight="1">
      <c r="B45" s="15" t="s">
        <v>42</v>
      </c>
      <c r="C45" s="35" t="s">
        <v>152</v>
      </c>
      <c r="D45" s="39" t="s">
        <v>48</v>
      </c>
      <c r="E45" s="16" t="s">
        <v>85</v>
      </c>
      <c r="F45" s="17">
        <v>28.5</v>
      </c>
      <c r="G45" s="8">
        <v>60.54</v>
      </c>
      <c r="H45" s="8">
        <f>+ROUND(G45*(1+$I$8),2)</f>
        <v>78.61</v>
      </c>
      <c r="I45" s="9">
        <f>+ROUND(H45*F45,2)</f>
        <v>2240.39</v>
      </c>
    </row>
    <row r="46" spans="2:9" ht="24" customHeight="1">
      <c r="B46" s="15" t="s">
        <v>43</v>
      </c>
      <c r="C46" s="35" t="s">
        <v>153</v>
      </c>
      <c r="D46" s="39" t="s">
        <v>90</v>
      </c>
      <c r="E46" s="16" t="s">
        <v>85</v>
      </c>
      <c r="F46" s="17">
        <v>28.5</v>
      </c>
      <c r="G46" s="8">
        <v>45.51</v>
      </c>
      <c r="H46" s="8">
        <f>+ROUND(G46*(1+$I$8),2)</f>
        <v>59.09</v>
      </c>
      <c r="I46" s="9">
        <f>+ROUND(H46*F46,2)</f>
        <v>1684.07</v>
      </c>
    </row>
    <row r="47" spans="2:9" ht="10.5">
      <c r="B47" s="15"/>
      <c r="C47" s="36"/>
      <c r="D47" s="22" t="s">
        <v>9</v>
      </c>
      <c r="E47" s="23"/>
      <c r="F47" s="23"/>
      <c r="G47" s="24"/>
      <c r="H47" s="24"/>
      <c r="I47" s="11">
        <f>SUM(I45:I46)</f>
        <v>3924.46</v>
      </c>
    </row>
    <row r="48" spans="2:9" ht="10.5">
      <c r="B48" s="15" t="s">
        <v>122</v>
      </c>
      <c r="C48" s="35"/>
      <c r="D48" s="7" t="s">
        <v>123</v>
      </c>
      <c r="E48" s="16"/>
      <c r="F48" s="17"/>
      <c r="G48" s="8"/>
      <c r="H48" s="8"/>
      <c r="I48" s="9"/>
    </row>
    <row r="49" spans="2:9" ht="21">
      <c r="B49" s="15" t="s">
        <v>45</v>
      </c>
      <c r="C49" s="35" t="s">
        <v>154</v>
      </c>
      <c r="D49" s="39" t="s">
        <v>128</v>
      </c>
      <c r="E49" s="16" t="s">
        <v>85</v>
      </c>
      <c r="F49" s="17">
        <v>16.69</v>
      </c>
      <c r="G49" s="8">
        <v>74.37</v>
      </c>
      <c r="H49" s="8">
        <f>+ROUND(G49*(1+$I$8),2)</f>
        <v>96.56</v>
      </c>
      <c r="I49" s="9">
        <f>+ROUND(H49*F49,2)</f>
        <v>1611.59</v>
      </c>
    </row>
    <row r="50" spans="2:9" ht="21">
      <c r="B50" s="15" t="s">
        <v>46</v>
      </c>
      <c r="C50" s="35" t="s">
        <v>155</v>
      </c>
      <c r="D50" s="39" t="s">
        <v>104</v>
      </c>
      <c r="E50" s="16" t="s">
        <v>85</v>
      </c>
      <c r="F50" s="17">
        <v>16.69</v>
      </c>
      <c r="G50" s="8">
        <v>27.1</v>
      </c>
      <c r="H50" s="8">
        <f>+ROUND(G50*(1+$I$8),2)</f>
        <v>35.19</v>
      </c>
      <c r="I50" s="9">
        <f>+ROUND(H50*F50,2)</f>
        <v>587.32</v>
      </c>
    </row>
    <row r="51" spans="2:9" ht="12.75" customHeight="1">
      <c r="B51" s="15" t="s">
        <v>188</v>
      </c>
      <c r="C51" s="35" t="s">
        <v>156</v>
      </c>
      <c r="D51" s="10" t="s">
        <v>105</v>
      </c>
      <c r="E51" s="16" t="s">
        <v>87</v>
      </c>
      <c r="F51" s="17">
        <v>16</v>
      </c>
      <c r="G51" s="8">
        <v>84.77</v>
      </c>
      <c r="H51" s="8">
        <f>+ROUND(G51*(1+$I$8),2)</f>
        <v>110.07</v>
      </c>
      <c r="I51" s="9">
        <f>+ROUND(H51*F51,2)</f>
        <v>1761.12</v>
      </c>
    </row>
    <row r="52" spans="2:9" ht="12" customHeight="1">
      <c r="B52" s="15" t="s">
        <v>189</v>
      </c>
      <c r="C52" s="35" t="s">
        <v>157</v>
      </c>
      <c r="D52" s="10" t="s">
        <v>129</v>
      </c>
      <c r="E52" s="16" t="s">
        <v>87</v>
      </c>
      <c r="F52" s="17">
        <v>28.5</v>
      </c>
      <c r="G52" s="8">
        <v>32.98</v>
      </c>
      <c r="H52" s="8">
        <f>+ROUND(G52*(1+$I$8),2)</f>
        <v>42.82</v>
      </c>
      <c r="I52" s="9">
        <f>+ROUND(H52*F52,2)</f>
        <v>1220.37</v>
      </c>
    </row>
    <row r="53" spans="2:9" ht="12" customHeight="1">
      <c r="B53" s="15" t="s">
        <v>190</v>
      </c>
      <c r="C53" s="35" t="s">
        <v>158</v>
      </c>
      <c r="D53" s="10" t="s">
        <v>106</v>
      </c>
      <c r="E53" s="16" t="s">
        <v>87</v>
      </c>
      <c r="F53" s="17">
        <v>14</v>
      </c>
      <c r="G53" s="8">
        <v>205.44</v>
      </c>
      <c r="H53" s="8">
        <f>+ROUND(G53*(1+$I$8),2)</f>
        <v>266.74</v>
      </c>
      <c r="I53" s="9">
        <f>+ROUND(H53*F53,2)</f>
        <v>3734.36</v>
      </c>
    </row>
    <row r="54" spans="2:9" ht="10.5">
      <c r="B54" s="15"/>
      <c r="C54" s="36"/>
      <c r="D54" s="22" t="s">
        <v>9</v>
      </c>
      <c r="E54" s="23"/>
      <c r="F54" s="23"/>
      <c r="G54" s="24"/>
      <c r="H54" s="24"/>
      <c r="I54" s="11">
        <f>SUM(I49:I53)</f>
        <v>8914.76</v>
      </c>
    </row>
    <row r="55" spans="2:9" ht="10.5">
      <c r="B55" s="15" t="s">
        <v>49</v>
      </c>
      <c r="C55" s="35"/>
      <c r="D55" s="7" t="s">
        <v>58</v>
      </c>
      <c r="E55" s="16"/>
      <c r="F55" s="17"/>
      <c r="G55" s="8"/>
      <c r="H55" s="8"/>
      <c r="I55" s="9"/>
    </row>
    <row r="56" spans="2:10" ht="12" customHeight="1">
      <c r="B56" s="15" t="s">
        <v>50</v>
      </c>
      <c r="C56" s="35" t="s">
        <v>159</v>
      </c>
      <c r="D56" s="10" t="s">
        <v>107</v>
      </c>
      <c r="E56" s="16" t="s">
        <v>87</v>
      </c>
      <c r="F56" s="17">
        <v>85</v>
      </c>
      <c r="G56" s="8">
        <v>7.48</v>
      </c>
      <c r="H56" s="8">
        <f aca="true" t="shared" si="0" ref="H56:H68">+ROUND(G56*(1+$I$8),2)</f>
        <v>9.71</v>
      </c>
      <c r="I56" s="9">
        <f>+ROUND(H56*F56,2)</f>
        <v>825.35</v>
      </c>
      <c r="J56" s="31"/>
    </row>
    <row r="57" spans="2:9" ht="12" customHeight="1">
      <c r="B57" s="15" t="s">
        <v>51</v>
      </c>
      <c r="C57" s="35" t="s">
        <v>160</v>
      </c>
      <c r="D57" s="10" t="s">
        <v>108</v>
      </c>
      <c r="E57" s="16" t="s">
        <v>114</v>
      </c>
      <c r="F57" s="17">
        <v>2</v>
      </c>
      <c r="G57" s="8">
        <v>9.84</v>
      </c>
      <c r="H57" s="8">
        <f t="shared" si="0"/>
        <v>12.78</v>
      </c>
      <c r="I57" s="9">
        <f aca="true" t="shared" si="1" ref="I57:I68">+ROUND(H57*F57,2)</f>
        <v>25.56</v>
      </c>
    </row>
    <row r="58" spans="2:9" ht="12" customHeight="1">
      <c r="B58" s="15" t="s">
        <v>52</v>
      </c>
      <c r="C58" s="35" t="s">
        <v>161</v>
      </c>
      <c r="D58" s="10" t="s">
        <v>96</v>
      </c>
      <c r="E58" s="16" t="s">
        <v>87</v>
      </c>
      <c r="F58" s="17">
        <v>175</v>
      </c>
      <c r="G58" s="8">
        <v>4.39</v>
      </c>
      <c r="H58" s="8">
        <f t="shared" si="0"/>
        <v>5.7</v>
      </c>
      <c r="I58" s="9">
        <f t="shared" si="1"/>
        <v>997.5</v>
      </c>
    </row>
    <row r="59" spans="2:9" ht="12" customHeight="1">
      <c r="B59" s="15" t="s">
        <v>53</v>
      </c>
      <c r="C59" s="35" t="s">
        <v>162</v>
      </c>
      <c r="D59" s="10" t="s">
        <v>97</v>
      </c>
      <c r="E59" s="16" t="s">
        <v>87</v>
      </c>
      <c r="F59" s="17">
        <v>20</v>
      </c>
      <c r="G59" s="8">
        <v>6.15</v>
      </c>
      <c r="H59" s="8">
        <f t="shared" si="0"/>
        <v>7.99</v>
      </c>
      <c r="I59" s="9">
        <f t="shared" si="1"/>
        <v>159.8</v>
      </c>
    </row>
    <row r="60" spans="2:9" ht="12" customHeight="1">
      <c r="B60" s="15" t="s">
        <v>54</v>
      </c>
      <c r="C60" s="35" t="s">
        <v>163</v>
      </c>
      <c r="D60" s="10" t="s">
        <v>109</v>
      </c>
      <c r="E60" s="16" t="s">
        <v>87</v>
      </c>
      <c r="F60" s="17">
        <v>30</v>
      </c>
      <c r="G60" s="8">
        <v>8.77</v>
      </c>
      <c r="H60" s="8">
        <f t="shared" si="0"/>
        <v>11.39</v>
      </c>
      <c r="I60" s="9">
        <f t="shared" si="1"/>
        <v>341.7</v>
      </c>
    </row>
    <row r="61" spans="2:9" ht="12" customHeight="1">
      <c r="B61" s="15" t="s">
        <v>191</v>
      </c>
      <c r="C61" s="35" t="s">
        <v>164</v>
      </c>
      <c r="D61" s="10" t="s">
        <v>91</v>
      </c>
      <c r="E61" s="16" t="s">
        <v>87</v>
      </c>
      <c r="F61" s="17">
        <v>30</v>
      </c>
      <c r="G61" s="8">
        <v>2.8</v>
      </c>
      <c r="H61" s="8">
        <f t="shared" si="0"/>
        <v>3.64</v>
      </c>
      <c r="I61" s="9">
        <f t="shared" si="1"/>
        <v>109.2</v>
      </c>
    </row>
    <row r="62" spans="2:9" ht="12" customHeight="1">
      <c r="B62" s="15" t="s">
        <v>192</v>
      </c>
      <c r="C62" s="35" t="s">
        <v>165</v>
      </c>
      <c r="D62" s="10" t="s">
        <v>92</v>
      </c>
      <c r="E62" s="16" t="s">
        <v>114</v>
      </c>
      <c r="F62" s="17">
        <v>1</v>
      </c>
      <c r="G62" s="8">
        <v>20.21</v>
      </c>
      <c r="H62" s="8">
        <f t="shared" si="0"/>
        <v>26.24</v>
      </c>
      <c r="I62" s="9">
        <f t="shared" si="1"/>
        <v>26.24</v>
      </c>
    </row>
    <row r="63" spans="2:9" ht="12" customHeight="1">
      <c r="B63" s="15" t="s">
        <v>193</v>
      </c>
      <c r="C63" s="35" t="s">
        <v>166</v>
      </c>
      <c r="D63" s="10" t="s">
        <v>93</v>
      </c>
      <c r="E63" s="16" t="s">
        <v>114</v>
      </c>
      <c r="F63" s="17">
        <v>3</v>
      </c>
      <c r="G63" s="8">
        <v>59.84</v>
      </c>
      <c r="H63" s="8">
        <f t="shared" si="0"/>
        <v>77.7</v>
      </c>
      <c r="I63" s="9">
        <f t="shared" si="1"/>
        <v>233.1</v>
      </c>
    </row>
    <row r="64" spans="2:9" ht="12" customHeight="1">
      <c r="B64" s="15" t="s">
        <v>194</v>
      </c>
      <c r="C64" s="35" t="s">
        <v>167</v>
      </c>
      <c r="D64" s="10" t="s">
        <v>121</v>
      </c>
      <c r="E64" s="16" t="s">
        <v>114</v>
      </c>
      <c r="F64" s="17">
        <v>3</v>
      </c>
      <c r="G64" s="8">
        <v>44.31</v>
      </c>
      <c r="H64" s="8">
        <f t="shared" si="0"/>
        <v>57.53</v>
      </c>
      <c r="I64" s="9">
        <f t="shared" si="1"/>
        <v>172.59</v>
      </c>
    </row>
    <row r="65" spans="2:9" ht="21">
      <c r="B65" s="15" t="s">
        <v>195</v>
      </c>
      <c r="C65" s="35" t="s">
        <v>168</v>
      </c>
      <c r="D65" s="10" t="s">
        <v>117</v>
      </c>
      <c r="E65" s="16" t="s">
        <v>114</v>
      </c>
      <c r="F65" s="17">
        <v>1</v>
      </c>
      <c r="G65" s="8">
        <v>44.3</v>
      </c>
      <c r="H65" s="8">
        <f t="shared" si="0"/>
        <v>57.52</v>
      </c>
      <c r="I65" s="9">
        <f t="shared" si="1"/>
        <v>57.52</v>
      </c>
    </row>
    <row r="66" spans="2:9" ht="12" customHeight="1">
      <c r="B66" s="15" t="s">
        <v>196</v>
      </c>
      <c r="C66" s="37" t="s">
        <v>210</v>
      </c>
      <c r="D66" s="10" t="s">
        <v>118</v>
      </c>
      <c r="E66" s="16" t="s">
        <v>114</v>
      </c>
      <c r="F66" s="17">
        <v>3</v>
      </c>
      <c r="G66" s="8">
        <v>22.03</v>
      </c>
      <c r="H66" s="8">
        <f t="shared" si="0"/>
        <v>28.6</v>
      </c>
      <c r="I66" s="9">
        <f t="shared" si="1"/>
        <v>85.8</v>
      </c>
    </row>
    <row r="67" spans="2:9" ht="12" customHeight="1">
      <c r="B67" s="15" t="s">
        <v>197</v>
      </c>
      <c r="C67" s="37" t="s">
        <v>211</v>
      </c>
      <c r="D67" s="10" t="s">
        <v>119</v>
      </c>
      <c r="E67" s="16" t="s">
        <v>114</v>
      </c>
      <c r="F67" s="17">
        <v>4</v>
      </c>
      <c r="G67" s="8">
        <v>40.5</v>
      </c>
      <c r="H67" s="8">
        <f t="shared" si="0"/>
        <v>52.59</v>
      </c>
      <c r="I67" s="9">
        <f t="shared" si="1"/>
        <v>210.36</v>
      </c>
    </row>
    <row r="68" spans="2:9" ht="21">
      <c r="B68" s="15" t="s">
        <v>198</v>
      </c>
      <c r="C68" s="37" t="s">
        <v>212</v>
      </c>
      <c r="D68" s="10" t="s">
        <v>120</v>
      </c>
      <c r="E68" s="16" t="s">
        <v>114</v>
      </c>
      <c r="F68" s="17">
        <v>4</v>
      </c>
      <c r="G68" s="8">
        <v>81.48</v>
      </c>
      <c r="H68" s="8">
        <f t="shared" si="0"/>
        <v>105.79</v>
      </c>
      <c r="I68" s="9">
        <f t="shared" si="1"/>
        <v>423.16</v>
      </c>
    </row>
    <row r="69" spans="2:9" ht="10.5">
      <c r="B69" s="15"/>
      <c r="C69" s="36"/>
      <c r="D69" s="22" t="s">
        <v>9</v>
      </c>
      <c r="E69" s="23"/>
      <c r="F69" s="23"/>
      <c r="G69" s="24"/>
      <c r="H69" s="24"/>
      <c r="I69" s="11">
        <f>SUM(I56:I68)</f>
        <v>3667.8799999999997</v>
      </c>
    </row>
    <row r="70" spans="2:9" ht="10.5">
      <c r="B70" s="15" t="s">
        <v>55</v>
      </c>
      <c r="C70" s="35"/>
      <c r="D70" s="7" t="s">
        <v>67</v>
      </c>
      <c r="E70" s="16"/>
      <c r="F70" s="17"/>
      <c r="G70" s="8"/>
      <c r="H70" s="8"/>
      <c r="I70" s="9"/>
    </row>
    <row r="71" spans="2:9" ht="12" customHeight="1">
      <c r="B71" s="15" t="s">
        <v>56</v>
      </c>
      <c r="C71" s="35" t="s">
        <v>169</v>
      </c>
      <c r="D71" s="10" t="s">
        <v>95</v>
      </c>
      <c r="E71" s="16" t="s">
        <v>85</v>
      </c>
      <c r="F71" s="17">
        <v>96.8</v>
      </c>
      <c r="G71" s="8">
        <v>7.51</v>
      </c>
      <c r="H71" s="8">
        <f>+ROUND(G71*(1+$I$8),2)</f>
        <v>9.75</v>
      </c>
      <c r="I71" s="9">
        <f>+ROUND(H71*F71,2)</f>
        <v>943.8</v>
      </c>
    </row>
    <row r="72" spans="2:9" ht="21">
      <c r="B72" s="15" t="s">
        <v>57</v>
      </c>
      <c r="C72" s="35" t="s">
        <v>170</v>
      </c>
      <c r="D72" s="10" t="s">
        <v>115</v>
      </c>
      <c r="E72" s="16" t="s">
        <v>85</v>
      </c>
      <c r="F72" s="17">
        <v>96.8</v>
      </c>
      <c r="G72" s="8">
        <v>27.47</v>
      </c>
      <c r="H72" s="8">
        <f>+ROUND(G72*(1+$I$8),2)</f>
        <v>35.67</v>
      </c>
      <c r="I72" s="9">
        <f>+ROUND(H72*F72,2)</f>
        <v>3452.86</v>
      </c>
    </row>
    <row r="73" spans="2:9" ht="10.5">
      <c r="B73" s="15"/>
      <c r="C73" s="36"/>
      <c r="D73" s="22" t="s">
        <v>9</v>
      </c>
      <c r="E73" s="23"/>
      <c r="F73" s="23"/>
      <c r="G73" s="24"/>
      <c r="H73" s="24"/>
      <c r="I73" s="11">
        <f>SUM(I71:I72)</f>
        <v>4396.66</v>
      </c>
    </row>
    <row r="74" spans="2:9" ht="10.5">
      <c r="B74" s="15" t="s">
        <v>94</v>
      </c>
      <c r="C74" s="35"/>
      <c r="D74" s="7" t="s">
        <v>72</v>
      </c>
      <c r="E74" s="16"/>
      <c r="F74" s="17"/>
      <c r="G74" s="8"/>
      <c r="H74" s="8"/>
      <c r="I74" s="9"/>
    </row>
    <row r="75" spans="2:10" ht="12" customHeight="1">
      <c r="B75" s="15" t="s">
        <v>59</v>
      </c>
      <c r="C75" s="37" t="s">
        <v>208</v>
      </c>
      <c r="D75" s="10" t="s">
        <v>110</v>
      </c>
      <c r="E75" s="16" t="s">
        <v>85</v>
      </c>
      <c r="F75" s="17">
        <f>16.69*0.06</f>
        <v>1.0014</v>
      </c>
      <c r="G75" s="8">
        <v>440.24</v>
      </c>
      <c r="H75" s="8">
        <f>+ROUND(G75*(1+$I$8),2)</f>
        <v>571.61</v>
      </c>
      <c r="I75" s="9">
        <f>+ROUND(H75*F75,2)</f>
        <v>572.41</v>
      </c>
      <c r="J75" s="34"/>
    </row>
    <row r="76" spans="2:9" ht="12" customHeight="1">
      <c r="B76" s="15" t="s">
        <v>60</v>
      </c>
      <c r="C76" s="35" t="s">
        <v>171</v>
      </c>
      <c r="D76" s="10" t="s">
        <v>73</v>
      </c>
      <c r="E76" s="16" t="s">
        <v>85</v>
      </c>
      <c r="F76" s="17">
        <v>16.69</v>
      </c>
      <c r="G76" s="8">
        <v>34.84</v>
      </c>
      <c r="H76" s="8">
        <f>+ROUND(G76*(1+$I$8),2)</f>
        <v>45.24</v>
      </c>
      <c r="I76" s="9">
        <f>+ROUND(H76*F76,2)</f>
        <v>755.06</v>
      </c>
    </row>
    <row r="77" spans="2:9" ht="21">
      <c r="B77" s="15" t="s">
        <v>199</v>
      </c>
      <c r="C77" s="35" t="s">
        <v>172</v>
      </c>
      <c r="D77" s="10" t="s">
        <v>124</v>
      </c>
      <c r="E77" s="16" t="s">
        <v>85</v>
      </c>
      <c r="F77" s="17">
        <v>16.69</v>
      </c>
      <c r="G77" s="8">
        <v>82.55</v>
      </c>
      <c r="H77" s="8">
        <f>+ROUND(G77*(1+$I$8),2)</f>
        <v>107.18</v>
      </c>
      <c r="I77" s="9">
        <f>+ROUND(H77*F77,2)</f>
        <v>1788.83</v>
      </c>
    </row>
    <row r="78" spans="2:10" ht="21">
      <c r="B78" s="15" t="s">
        <v>200</v>
      </c>
      <c r="C78" s="37" t="s">
        <v>209</v>
      </c>
      <c r="D78" s="10" t="s">
        <v>111</v>
      </c>
      <c r="E78" s="16" t="s">
        <v>85</v>
      </c>
      <c r="F78" s="17">
        <f>1.6*0.18</f>
        <v>0.288</v>
      </c>
      <c r="G78" s="8">
        <v>31.16</v>
      </c>
      <c r="H78" s="8">
        <f>+ROUND(G78*(1+$I$8),2)</f>
        <v>40.46</v>
      </c>
      <c r="I78" s="9">
        <f>+ROUND(H78*F78,2)</f>
        <v>11.65</v>
      </c>
      <c r="J78" s="34"/>
    </row>
    <row r="79" spans="2:9" ht="10.5">
      <c r="B79" s="15"/>
      <c r="C79" s="36"/>
      <c r="D79" s="22" t="s">
        <v>9</v>
      </c>
      <c r="E79" s="23"/>
      <c r="F79" s="23"/>
      <c r="G79" s="24"/>
      <c r="H79" s="24"/>
      <c r="I79" s="11">
        <f>SUM(I75:I78)</f>
        <v>3127.95</v>
      </c>
    </row>
    <row r="80" spans="2:9" ht="10.5">
      <c r="B80" s="15" t="s">
        <v>61</v>
      </c>
      <c r="C80" s="35"/>
      <c r="D80" s="7" t="s">
        <v>76</v>
      </c>
      <c r="E80" s="16"/>
      <c r="F80" s="17"/>
      <c r="G80" s="8"/>
      <c r="H80" s="8"/>
      <c r="I80" s="9"/>
    </row>
    <row r="81" spans="2:9" ht="21">
      <c r="B81" s="15" t="s">
        <v>62</v>
      </c>
      <c r="C81" s="35" t="s">
        <v>173</v>
      </c>
      <c r="D81" s="10" t="s">
        <v>125</v>
      </c>
      <c r="E81" s="16" t="s">
        <v>114</v>
      </c>
      <c r="F81" s="17">
        <v>1</v>
      </c>
      <c r="G81" s="8">
        <v>836.01</v>
      </c>
      <c r="H81" s="8">
        <f>+ROUND(G81*(1+$I$8),2)</f>
        <v>1085.48</v>
      </c>
      <c r="I81" s="9">
        <f>+ROUND(H81*F81,2)</f>
        <v>1085.48</v>
      </c>
    </row>
    <row r="82" spans="2:9" ht="10.5">
      <c r="B82" s="15"/>
      <c r="C82" s="36"/>
      <c r="D82" s="22" t="s">
        <v>9</v>
      </c>
      <c r="E82" s="23"/>
      <c r="F82" s="23"/>
      <c r="G82" s="24"/>
      <c r="H82" s="24"/>
      <c r="I82" s="11">
        <f>SUM(I81:I81)</f>
        <v>1085.48</v>
      </c>
    </row>
    <row r="83" spans="2:9" ht="10.5">
      <c r="B83" s="15" t="s">
        <v>63</v>
      </c>
      <c r="C83" s="35"/>
      <c r="D83" s="7" t="s">
        <v>77</v>
      </c>
      <c r="E83" s="16"/>
      <c r="F83" s="17"/>
      <c r="G83" s="8"/>
      <c r="H83" s="8"/>
      <c r="I83" s="11"/>
    </row>
    <row r="84" spans="2:9" ht="12" customHeight="1">
      <c r="B84" s="15" t="s">
        <v>64</v>
      </c>
      <c r="C84" s="35" t="s">
        <v>174</v>
      </c>
      <c r="D84" s="10" t="s">
        <v>133</v>
      </c>
      <c r="E84" s="16" t="s">
        <v>85</v>
      </c>
      <c r="F84" s="17">
        <v>1.5</v>
      </c>
      <c r="G84" s="8">
        <v>723.86</v>
      </c>
      <c r="H84" s="8">
        <f>+ROUND(G84*(1+$I$8),2)</f>
        <v>939.86</v>
      </c>
      <c r="I84" s="9">
        <f>+ROUND(H84*F84,2)</f>
        <v>1409.79</v>
      </c>
    </row>
    <row r="85" spans="2:9" ht="10.5">
      <c r="B85" s="15"/>
      <c r="C85" s="36"/>
      <c r="D85" s="22" t="s">
        <v>9</v>
      </c>
      <c r="E85" s="23"/>
      <c r="F85" s="23"/>
      <c r="G85" s="24"/>
      <c r="H85" s="24"/>
      <c r="I85" s="11">
        <f>SUM(I84)</f>
        <v>1409.79</v>
      </c>
    </row>
    <row r="86" spans="2:9" ht="10.5">
      <c r="B86" s="15" t="s">
        <v>65</v>
      </c>
      <c r="C86" s="35"/>
      <c r="D86" s="7" t="s">
        <v>78</v>
      </c>
      <c r="E86" s="16"/>
      <c r="F86" s="17"/>
      <c r="G86" s="8"/>
      <c r="H86" s="8"/>
      <c r="I86" s="9"/>
    </row>
    <row r="87" spans="2:9" ht="12" customHeight="1">
      <c r="B87" s="15" t="s">
        <v>66</v>
      </c>
      <c r="C87" s="35" t="s">
        <v>175</v>
      </c>
      <c r="D87" s="10" t="s">
        <v>126</v>
      </c>
      <c r="E87" s="16" t="s">
        <v>85</v>
      </c>
      <c r="F87" s="17">
        <v>1.5</v>
      </c>
      <c r="G87" s="8">
        <v>264.2</v>
      </c>
      <c r="H87" s="8">
        <f>+ROUND(G87*(1+$I$8),2)</f>
        <v>343.04</v>
      </c>
      <c r="I87" s="9">
        <f>+ROUND(H87*F87,2)</f>
        <v>514.56</v>
      </c>
    </row>
    <row r="88" spans="2:9" ht="10.5">
      <c r="B88" s="15"/>
      <c r="C88" s="36"/>
      <c r="D88" s="22" t="s">
        <v>9</v>
      </c>
      <c r="E88" s="23"/>
      <c r="F88" s="23"/>
      <c r="G88" s="24"/>
      <c r="H88" s="24"/>
      <c r="I88" s="11">
        <f>SUM(I87:I87)</f>
        <v>514.56</v>
      </c>
    </row>
    <row r="89" spans="2:9" ht="10.5">
      <c r="B89" s="15" t="s">
        <v>68</v>
      </c>
      <c r="C89" s="35"/>
      <c r="D89" s="7" t="s">
        <v>79</v>
      </c>
      <c r="E89" s="16"/>
      <c r="F89" s="17"/>
      <c r="G89" s="8"/>
      <c r="H89" s="8"/>
      <c r="I89" s="9"/>
    </row>
    <row r="90" spans="2:9" ht="12" customHeight="1">
      <c r="B90" s="15" t="s">
        <v>69</v>
      </c>
      <c r="C90" s="35" t="s">
        <v>176</v>
      </c>
      <c r="D90" s="10" t="s">
        <v>132</v>
      </c>
      <c r="E90" s="16" t="s">
        <v>85</v>
      </c>
      <c r="F90" s="17">
        <v>4.2</v>
      </c>
      <c r="G90" s="8">
        <v>29.12</v>
      </c>
      <c r="H90" s="8">
        <f>+ROUND(G90*(1+$I$8),2)</f>
        <v>37.81</v>
      </c>
      <c r="I90" s="9">
        <f>+ROUND(H90*F90,2)</f>
        <v>158.8</v>
      </c>
    </row>
    <row r="91" spans="2:9" ht="12" customHeight="1">
      <c r="B91" s="15" t="s">
        <v>201</v>
      </c>
      <c r="C91" s="35" t="s">
        <v>177</v>
      </c>
      <c r="D91" s="10" t="s">
        <v>134</v>
      </c>
      <c r="E91" s="16" t="s">
        <v>85</v>
      </c>
      <c r="F91" s="17">
        <v>308.25</v>
      </c>
      <c r="G91" s="8">
        <v>12.76</v>
      </c>
      <c r="H91" s="8">
        <f>+ROUND(G91*(1+$I$8),2)</f>
        <v>16.57</v>
      </c>
      <c r="I91" s="9">
        <f>+ROUND(H91*F91,2)</f>
        <v>5107.7</v>
      </c>
    </row>
    <row r="92" spans="2:9" ht="10.5">
      <c r="B92" s="15"/>
      <c r="C92" s="36"/>
      <c r="D92" s="22" t="s">
        <v>9</v>
      </c>
      <c r="E92" s="23"/>
      <c r="F92" s="23"/>
      <c r="G92" s="24"/>
      <c r="H92" s="24"/>
      <c r="I92" s="11">
        <f>SUM(I90:I91)</f>
        <v>5266.5</v>
      </c>
    </row>
    <row r="93" spans="2:9" ht="10.5">
      <c r="B93" s="15" t="s">
        <v>70</v>
      </c>
      <c r="C93" s="35"/>
      <c r="D93" s="7" t="s">
        <v>80</v>
      </c>
      <c r="E93" s="16"/>
      <c r="F93" s="17"/>
      <c r="G93" s="8"/>
      <c r="H93" s="8"/>
      <c r="I93" s="9"/>
    </row>
    <row r="94" spans="2:9" ht="24.75" customHeight="1">
      <c r="B94" s="15" t="s">
        <v>71</v>
      </c>
      <c r="C94" s="35" t="s">
        <v>178</v>
      </c>
      <c r="D94" s="39" t="s">
        <v>112</v>
      </c>
      <c r="E94" s="16" t="s">
        <v>85</v>
      </c>
      <c r="F94" s="17">
        <f>9*1.5</f>
        <v>13.5</v>
      </c>
      <c r="G94" s="8">
        <v>52.29</v>
      </c>
      <c r="H94" s="8">
        <f>+ROUND(G94*(1+$I$8),2)</f>
        <v>67.89</v>
      </c>
      <c r="I94" s="9">
        <f>+ROUND(H94*F94,2)</f>
        <v>916.52</v>
      </c>
    </row>
    <row r="95" spans="2:9" ht="10.5">
      <c r="B95" s="15"/>
      <c r="C95" s="36"/>
      <c r="D95" s="22" t="s">
        <v>9</v>
      </c>
      <c r="E95" s="23"/>
      <c r="F95" s="23"/>
      <c r="G95" s="24"/>
      <c r="H95" s="24"/>
      <c r="I95" s="11">
        <f>SUM(I94:I94)</f>
        <v>916.52</v>
      </c>
    </row>
    <row r="96" spans="2:9" ht="12" customHeight="1">
      <c r="B96" s="15" t="s">
        <v>74</v>
      </c>
      <c r="C96" s="35"/>
      <c r="D96" s="7" t="s">
        <v>81</v>
      </c>
      <c r="E96" s="16"/>
      <c r="F96" s="17"/>
      <c r="G96" s="8"/>
      <c r="H96" s="8"/>
      <c r="I96" s="9"/>
    </row>
    <row r="97" spans="2:9" ht="13.5" customHeight="1">
      <c r="B97" s="15" t="s">
        <v>75</v>
      </c>
      <c r="C97" s="35" t="s">
        <v>179</v>
      </c>
      <c r="D97" s="10" t="s">
        <v>82</v>
      </c>
      <c r="E97" s="16" t="s">
        <v>85</v>
      </c>
      <c r="F97" s="17">
        <v>51.75</v>
      </c>
      <c r="G97" s="8">
        <v>5.86</v>
      </c>
      <c r="H97" s="8">
        <f>+ROUND(G97*(1+$I$8),2)</f>
        <v>7.61</v>
      </c>
      <c r="I97" s="9">
        <f>+ROUND(H97*F97,2)</f>
        <v>393.82</v>
      </c>
    </row>
    <row r="98" spans="2:9" ht="10.5">
      <c r="B98" s="15"/>
      <c r="C98" s="25"/>
      <c r="D98" s="22" t="s">
        <v>9</v>
      </c>
      <c r="E98" s="23"/>
      <c r="F98" s="23"/>
      <c r="G98" s="24"/>
      <c r="H98" s="24"/>
      <c r="I98" s="11">
        <f>SUM(I97)</f>
        <v>393.82</v>
      </c>
    </row>
    <row r="99" spans="2:9" ht="10.5">
      <c r="B99" s="18"/>
      <c r="C99" s="18"/>
      <c r="D99" s="43" t="s">
        <v>83</v>
      </c>
      <c r="E99" s="43"/>
      <c r="F99" s="43"/>
      <c r="G99" s="43"/>
      <c r="H99" s="40"/>
      <c r="I99" s="12">
        <f>SUM(I98+I95+I92+I88+I85+I82+I79+I73+I69+I54+I47+I43+I38+I31+I24+I20+I15)</f>
        <v>99338.77000000002</v>
      </c>
    </row>
    <row r="100" spans="2:9" ht="10.5">
      <c r="B100" s="15"/>
      <c r="C100" s="15"/>
      <c r="D100" s="10" t="s">
        <v>113</v>
      </c>
      <c r="E100" s="16"/>
      <c r="F100" s="17"/>
      <c r="G100" s="8"/>
      <c r="H100" s="8"/>
      <c r="I100" s="9"/>
    </row>
    <row r="101" spans="2:9" ht="10.5">
      <c r="B101" s="18"/>
      <c r="C101" s="18"/>
      <c r="D101" s="43" t="s">
        <v>84</v>
      </c>
      <c r="E101" s="43"/>
      <c r="F101" s="43"/>
      <c r="G101" s="43"/>
      <c r="H101" s="40"/>
      <c r="I101" s="12">
        <f>SUM(I99:I100)</f>
        <v>99338.77000000002</v>
      </c>
    </row>
    <row r="102" ht="10.5">
      <c r="I102" s="21"/>
    </row>
    <row r="103" ht="16.5">
      <c r="D103" s="26"/>
    </row>
    <row r="104" spans="4:11" ht="16.5">
      <c r="D104" s="27"/>
      <c r="K104" s="30"/>
    </row>
    <row r="105" ht="16.5">
      <c r="D105" s="26"/>
    </row>
    <row r="106" spans="3:9" ht="12.75">
      <c r="C106" s="55"/>
      <c r="D106" s="55"/>
      <c r="F106" s="52"/>
      <c r="G106" s="52"/>
      <c r="H106" s="52"/>
      <c r="I106" s="52"/>
    </row>
    <row r="107" spans="3:9" ht="12.75">
      <c r="C107" s="55"/>
      <c r="D107" s="55"/>
      <c r="F107" s="52"/>
      <c r="G107" s="52"/>
      <c r="H107" s="52"/>
      <c r="I107" s="52"/>
    </row>
    <row r="108" spans="3:4" ht="16.5" customHeight="1">
      <c r="C108" s="51"/>
      <c r="D108" s="51"/>
    </row>
    <row r="109" ht="16.5">
      <c r="D109" s="27"/>
    </row>
    <row r="110" ht="16.5">
      <c r="D110" s="27"/>
    </row>
    <row r="111" ht="16.5">
      <c r="D111" s="27"/>
    </row>
    <row r="112" ht="16.5">
      <c r="D112" s="27"/>
    </row>
    <row r="113" ht="16.5">
      <c r="D113" s="27"/>
    </row>
    <row r="114" ht="16.5">
      <c r="D114" s="27"/>
    </row>
    <row r="115" ht="16.5">
      <c r="D115" s="27"/>
    </row>
    <row r="116" ht="16.5">
      <c r="D116" s="28"/>
    </row>
    <row r="117" ht="16.5">
      <c r="D117" s="28"/>
    </row>
    <row r="118" ht="16.5">
      <c r="D118" s="27"/>
    </row>
    <row r="119" ht="16.5">
      <c r="D119" s="29"/>
    </row>
    <row r="120" ht="16.5">
      <c r="D120" s="29"/>
    </row>
    <row r="121" ht="16.5">
      <c r="D121" s="29"/>
    </row>
    <row r="122" ht="16.5">
      <c r="D122" s="29"/>
    </row>
    <row r="123" ht="16.5">
      <c r="D123" s="29"/>
    </row>
  </sheetData>
  <sheetProtection/>
  <mergeCells count="16">
    <mergeCell ref="C108:D108"/>
    <mergeCell ref="F106:I106"/>
    <mergeCell ref="F107:I107"/>
    <mergeCell ref="B3:I3"/>
    <mergeCell ref="B6:I6"/>
    <mergeCell ref="B7:I7"/>
    <mergeCell ref="B5:I5"/>
    <mergeCell ref="C106:D106"/>
    <mergeCell ref="C107:D107"/>
    <mergeCell ref="D101:G101"/>
    <mergeCell ref="D99:G99"/>
    <mergeCell ref="B8:E8"/>
    <mergeCell ref="F8:G8"/>
    <mergeCell ref="B9:I9"/>
    <mergeCell ref="B10:E10"/>
    <mergeCell ref="F10:I10"/>
  </mergeCells>
  <printOptions horizontalCentered="1"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77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 Microsoft</dc:creator>
  <cp:keywords/>
  <dc:description/>
  <cp:lastModifiedBy>Daniela</cp:lastModifiedBy>
  <cp:lastPrinted>2022-07-12T11:20:56Z</cp:lastPrinted>
  <dcterms:created xsi:type="dcterms:W3CDTF">2005-09-21T17:13:24Z</dcterms:created>
  <dcterms:modified xsi:type="dcterms:W3CDTF">2022-08-09T12:26:07Z</dcterms:modified>
  <cp:category/>
  <cp:version/>
  <cp:contentType/>
  <cp:contentStatus/>
</cp:coreProperties>
</file>